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eTeach Official\Entrepreneur Community\Pitch Deck\"/>
    </mc:Choice>
  </mc:AlternateContent>
  <xr:revisionPtr revIDLastSave="0" documentId="8_{B480C014-0B19-497D-8DDF-45AC8F011A56}" xr6:coauthVersionLast="47" xr6:coauthVersionMax="47" xr10:uidLastSave="{00000000-0000-0000-0000-000000000000}"/>
  <bookViews>
    <workbookView xWindow="-108" yWindow="-108" windowWidth="23256" windowHeight="12600" activeTab="4" xr2:uid="{889E02E6-25D6-4773-947C-41BC5B04D375}"/>
  </bookViews>
  <sheets>
    <sheet name="Salary Expenses" sheetId="1" r:id="rId1"/>
    <sheet name="Office Space Facilities" sheetId="2" r:id="rId2"/>
    <sheet name="Tech and Non-Tech Infra" sheetId="3" r:id="rId3"/>
    <sheet name="Employee Training" sheetId="4" r:id="rId4"/>
    <sheet name="Growth Model" sheetId="6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9" i="4"/>
  <c r="Q11" i="6"/>
  <c r="Q13" i="6" s="1"/>
  <c r="Q10" i="6"/>
  <c r="Q9" i="6"/>
  <c r="Q8" i="6"/>
  <c r="Q7" i="6"/>
  <c r="Q6" i="6"/>
  <c r="Q5" i="6"/>
  <c r="Q3" i="6"/>
  <c r="Q4" i="6"/>
  <c r="C20" i="6"/>
  <c r="D20" i="6" s="1"/>
  <c r="D7" i="2"/>
  <c r="D6" i="2"/>
  <c r="D3" i="2"/>
  <c r="C3" i="2"/>
  <c r="F26" i="1"/>
  <c r="F25" i="1"/>
  <c r="F24" i="1"/>
  <c r="F2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7" i="1"/>
  <c r="F5" i="1"/>
  <c r="F3" i="1"/>
  <c r="D12" i="6"/>
  <c r="F12" i="6"/>
  <c r="J12" i="6"/>
  <c r="K12" i="6"/>
  <c r="L12" i="6"/>
  <c r="C12" i="6"/>
  <c r="B3" i="6"/>
  <c r="B12" i="6" s="1"/>
  <c r="B13" i="6" s="1"/>
  <c r="C19" i="6"/>
  <c r="D19" i="6"/>
  <c r="L19" i="6"/>
  <c r="B19" i="6"/>
  <c r="F17" i="6"/>
  <c r="F19" i="6" s="1"/>
  <c r="G17" i="6"/>
  <c r="G19" i="6" s="1"/>
  <c r="H17" i="6"/>
  <c r="H19" i="6" s="1"/>
  <c r="I17" i="6"/>
  <c r="I19" i="6" s="1"/>
  <c r="J17" i="6"/>
  <c r="J19" i="6" s="1"/>
  <c r="K17" i="6"/>
  <c r="K19" i="6" s="1"/>
  <c r="L17" i="6"/>
  <c r="M17" i="6"/>
  <c r="M19" i="6" s="1"/>
  <c r="N17" i="6"/>
  <c r="N19" i="6" s="1"/>
  <c r="O17" i="6"/>
  <c r="O19" i="6" s="1"/>
  <c r="P17" i="6"/>
  <c r="P19" i="6" s="1"/>
  <c r="E17" i="6"/>
  <c r="E19" i="6" s="1"/>
  <c r="P12" i="6"/>
  <c r="O12" i="6"/>
  <c r="N12" i="6"/>
  <c r="M12" i="6"/>
  <c r="I12" i="6"/>
  <c r="H12" i="6"/>
  <c r="G12" i="6"/>
  <c r="E12" i="6"/>
  <c r="C8" i="3"/>
  <c r="D5" i="2"/>
  <c r="C13" i="6" l="1"/>
  <c r="D13" i="6" s="1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E21" i="6"/>
  <c r="M21" i="6"/>
  <c r="N21" i="6"/>
  <c r="O21" i="6"/>
  <c r="B22" i="6"/>
  <c r="H21" i="6"/>
  <c r="P21" i="6"/>
  <c r="I21" i="6"/>
  <c r="D21" i="6"/>
  <c r="L21" i="6"/>
  <c r="F21" i="6"/>
  <c r="K21" i="6"/>
  <c r="C21" i="6"/>
  <c r="G21" i="6"/>
  <c r="J21" i="6"/>
  <c r="B21" i="6"/>
  <c r="C22" i="6" l="1"/>
  <c r="D22" i="6" l="1"/>
  <c r="E22" i="6" l="1"/>
  <c r="F22" i="6" l="1"/>
  <c r="G22" i="6" l="1"/>
  <c r="H22" i="6" l="1"/>
  <c r="I22" i="6" l="1"/>
  <c r="J22" i="6" l="1"/>
  <c r="K22" i="6" l="1"/>
  <c r="L22" i="6" l="1"/>
  <c r="M22" i="6" l="1"/>
  <c r="N22" i="6" l="1"/>
  <c r="O22" i="6" l="1"/>
  <c r="P22" i="6" l="1"/>
  <c r="F28" i="1"/>
</calcChain>
</file>

<file path=xl/sharedStrings.xml><?xml version="1.0" encoding="utf-8"?>
<sst xmlns="http://schemas.openxmlformats.org/spreadsheetml/2006/main" count="144" uniqueCount="110">
  <si>
    <t>S.No.</t>
  </si>
  <si>
    <t>Position</t>
  </si>
  <si>
    <t>Team</t>
  </si>
  <si>
    <t>Annual Package</t>
  </si>
  <si>
    <t>Front End Developer</t>
  </si>
  <si>
    <t>Back End Developer</t>
  </si>
  <si>
    <t>Senior Business Layer Developer</t>
  </si>
  <si>
    <t>Mobile Front End Developer</t>
  </si>
  <si>
    <t>Mobile Back End Developer</t>
  </si>
  <si>
    <t>Medior Level Business layer Developer</t>
  </si>
  <si>
    <t>Senior Database Administrator</t>
  </si>
  <si>
    <t xml:space="preserve">Web Master </t>
  </si>
  <si>
    <t>2 Testers</t>
  </si>
  <si>
    <t>2 Infrastructure Team</t>
  </si>
  <si>
    <t>Web Platform</t>
  </si>
  <si>
    <t>Business Layer</t>
  </si>
  <si>
    <t>Mobile Application</t>
  </si>
  <si>
    <t>Database Team</t>
  </si>
  <si>
    <t>WebMaster</t>
  </si>
  <si>
    <t>Testing Team</t>
  </si>
  <si>
    <t>InfrastructureTeam</t>
  </si>
  <si>
    <r>
      <t xml:space="preserve">Front End </t>
    </r>
    <r>
      <rPr>
        <b/>
        <sz val="11"/>
        <color theme="1"/>
        <rFont val="Calibri"/>
        <family val="2"/>
        <scheme val="minor"/>
      </rPr>
      <t>Designer</t>
    </r>
    <r>
      <rPr>
        <sz val="11"/>
        <color theme="1"/>
        <rFont val="Calibri"/>
        <family val="2"/>
        <scheme val="minor"/>
      </rPr>
      <t xml:space="preserve"> </t>
    </r>
  </si>
  <si>
    <t>Web Platform - UI/UX</t>
  </si>
  <si>
    <t>Reference to find Salary</t>
  </si>
  <si>
    <t>Tejaswi</t>
  </si>
  <si>
    <t>Designing &amp; Finance</t>
  </si>
  <si>
    <t>Garima</t>
  </si>
  <si>
    <t>Akshay</t>
  </si>
  <si>
    <t>In Dollars</t>
  </si>
  <si>
    <t>Business Management, Hiring &amp; Finance</t>
  </si>
  <si>
    <t>2 Human Resource</t>
  </si>
  <si>
    <t>SMM</t>
  </si>
  <si>
    <t>Designer and Video Editor</t>
  </si>
  <si>
    <t>Social Media</t>
  </si>
  <si>
    <t>Talent acq, event management &amp; office culture</t>
  </si>
  <si>
    <t xml:space="preserve">CMO </t>
  </si>
  <si>
    <t>Marketing</t>
  </si>
  <si>
    <t>Interns Budget</t>
  </si>
  <si>
    <t>HR, Marketing, Content, Ads, Events, Campus Engagements</t>
  </si>
  <si>
    <t>Content Writing</t>
  </si>
  <si>
    <t>Blog on Start-up</t>
  </si>
  <si>
    <t>LinkedIn &amp; Sources</t>
  </si>
  <si>
    <t>Personal Sources</t>
  </si>
  <si>
    <t>SUM</t>
  </si>
  <si>
    <t>Legend</t>
  </si>
  <si>
    <t>Annual Expense</t>
  </si>
  <si>
    <t xml:space="preserve">Props, Backdrops and other utility </t>
  </si>
  <si>
    <t>S.no</t>
  </si>
  <si>
    <t>Infrastructure Needed</t>
  </si>
  <si>
    <t>Server Setup Costs</t>
  </si>
  <si>
    <t>Annual Cost</t>
  </si>
  <si>
    <t>Guesstimate</t>
  </si>
  <si>
    <t>Microsoft Office Services</t>
  </si>
  <si>
    <t>Hosting &amp; Cloud Space</t>
  </si>
  <si>
    <t>Laptops</t>
  </si>
  <si>
    <t>Miscellaneous</t>
  </si>
  <si>
    <t>S.No</t>
  </si>
  <si>
    <t>Expert Training</t>
  </si>
  <si>
    <t>CXO Coaching</t>
  </si>
  <si>
    <t>Technology Updation</t>
  </si>
  <si>
    <t>Udemy Courses</t>
  </si>
  <si>
    <t>LinkedIn Premium</t>
  </si>
  <si>
    <t xml:space="preserve">Miscellanous </t>
  </si>
  <si>
    <t>Monthly Cost Phasing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</si>
  <si>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</si>
  <si>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</si>
  <si>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</si>
  <si>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</si>
  <si>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</si>
  <si>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</si>
  <si>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</si>
  <si>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</si>
  <si>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</si>
  <si>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</si>
  <si>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Salary</t>
  </si>
  <si>
    <t>Technology</t>
  </si>
  <si>
    <t>Employee Training</t>
  </si>
  <si>
    <t>Travel &amp; Events</t>
  </si>
  <si>
    <t xml:space="preserve">Freelancer's Hook </t>
  </si>
  <si>
    <t>R&amp;D</t>
  </si>
  <si>
    <t>Miscellanous</t>
  </si>
  <si>
    <t>Users Target</t>
  </si>
  <si>
    <t>-</t>
  </si>
  <si>
    <t>Paid Users</t>
  </si>
  <si>
    <t>Cost per User</t>
  </si>
  <si>
    <t>January</t>
  </si>
  <si>
    <t>February</t>
  </si>
  <si>
    <t>Lifetime Earnings</t>
  </si>
  <si>
    <t>Break Even Analysis</t>
  </si>
  <si>
    <t>Paid Founders</t>
  </si>
  <si>
    <t>One Time Office Cost/Repair Maintenance</t>
  </si>
  <si>
    <t>Director &amp; Strategic Expert</t>
  </si>
  <si>
    <t>Naman</t>
  </si>
  <si>
    <t>HR, Hiring &amp; Policies</t>
  </si>
  <si>
    <t xml:space="preserve">SEO </t>
  </si>
  <si>
    <t>SEO</t>
  </si>
  <si>
    <t>PR, Campus Engagement, Collaboration Sessions, Management</t>
  </si>
  <si>
    <t>5 Campus Engagement Team</t>
  </si>
  <si>
    <t>5 Editiorial Team</t>
  </si>
  <si>
    <t>1 Editorial Lead + 4 sub heads</t>
  </si>
  <si>
    <t>Receptionist, Guard, etc, bonuses, arrears</t>
  </si>
  <si>
    <t>Total Team Members =</t>
  </si>
  <si>
    <t>Office one time Asset</t>
  </si>
  <si>
    <t>One time Investement</t>
  </si>
  <si>
    <t>Total Expense</t>
  </si>
  <si>
    <t>Monthly Expenses</t>
  </si>
  <si>
    <t>Cumulative Expenses</t>
  </si>
  <si>
    <t>Monthly Earning</t>
  </si>
  <si>
    <t>Montly Profit</t>
  </si>
  <si>
    <t>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</si>
</sst>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-[$$-409]* #,##0.00_ ;_-[$$-409]* \-#,##0.00\ ;_-[$$-409]* &quot;-&quot;??_ ;_-@_ "/>
    <numFmt numFmtId="165" formatCode="_ * #,##0_ ;_ * \-#,##0_ ;_ * &quot;-&quot;??_ ;_ @_ "/>
    <numFmt numFmtId="166" formatCode="_ [$₹-4009]\ * #,##0.00_ ;_ [$₹-4009]\ * \-#,##0.00_ ;_ [$₹-4009]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0" borderId="0" xfId="3" applyNumberFormat="1" applyFont="1" applyAlignment="1">
      <alignment horizontal="center" vertical="center"/>
    </xf>
    <xf numFmtId="1" fontId="2" fillId="2" borderId="0" xfId="2" applyNumberFormat="1" applyFont="1" applyFill="1" applyAlignment="1">
      <alignment horizontal="center" vertical="center"/>
    </xf>
    <xf numFmtId="164" fontId="2" fillId="5" borderId="0" xfId="2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8535-AF4C-4919-85A7-4819C82DA3DE}">
  <dimension ref="A1:F52"/>
  <sheetViews>
    <sheetView topLeftCell="B12" zoomScale="110" zoomScaleNormal="110" workbookViewId="0">
      <selection activeCell="B37" sqref="B37"/>
    </sheetView>
  </sheetViews>
  <sheetFormatPr defaultRowHeight="14.4" x14ac:dyDescent="0.3"/>
  <cols>
    <col min="1" max="1" width="8.88671875" style="1"/>
    <col min="2" max="2" width="34.109375" style="1" customWidth="1"/>
    <col min="3" max="3" width="58.5546875" style="1" customWidth="1"/>
    <col min="4" max="4" width="29.77734375" style="1" customWidth="1"/>
    <col min="5" max="5" width="27.6640625" style="1" customWidth="1"/>
    <col min="6" max="6" width="20.109375" style="1" customWidth="1"/>
    <col min="7" max="16384" width="8.88671875" style="1"/>
  </cols>
  <sheetData>
    <row r="1" spans="1:6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2" t="s">
        <v>28</v>
      </c>
    </row>
    <row r="3" spans="1:6" x14ac:dyDescent="0.3">
      <c r="A3" s="19">
        <v>1</v>
      </c>
      <c r="B3" s="19" t="s">
        <v>21</v>
      </c>
      <c r="C3" s="19" t="s">
        <v>22</v>
      </c>
      <c r="D3" s="33">
        <v>3000000</v>
      </c>
      <c r="E3" s="34" t="s">
        <v>42</v>
      </c>
      <c r="F3" s="30">
        <f>D3/82.57</f>
        <v>36332.80852609907</v>
      </c>
    </row>
    <row r="4" spans="1:6" x14ac:dyDescent="0.3">
      <c r="A4" s="19">
        <v>2</v>
      </c>
      <c r="B4" s="19" t="s">
        <v>4</v>
      </c>
      <c r="C4" s="19" t="s">
        <v>14</v>
      </c>
      <c r="D4" s="33"/>
      <c r="E4" s="34"/>
      <c r="F4" s="30"/>
    </row>
    <row r="5" spans="1:6" x14ac:dyDescent="0.3">
      <c r="A5" s="19">
        <v>3</v>
      </c>
      <c r="B5" s="19" t="s">
        <v>5</v>
      </c>
      <c r="C5" s="19" t="s">
        <v>14</v>
      </c>
      <c r="D5" s="33">
        <v>3000000</v>
      </c>
      <c r="E5" s="34" t="s">
        <v>41</v>
      </c>
      <c r="F5" s="30">
        <f>D5/82.57</f>
        <v>36332.80852609907</v>
      </c>
    </row>
    <row r="6" spans="1:6" x14ac:dyDescent="0.3">
      <c r="A6" s="19">
        <v>4</v>
      </c>
      <c r="B6" s="19" t="s">
        <v>6</v>
      </c>
      <c r="C6" s="19" t="s">
        <v>15</v>
      </c>
      <c r="D6" s="33"/>
      <c r="E6" s="34"/>
      <c r="F6" s="30"/>
    </row>
    <row r="7" spans="1:6" x14ac:dyDescent="0.3">
      <c r="A7" s="19">
        <v>5</v>
      </c>
      <c r="B7" s="19" t="s">
        <v>7</v>
      </c>
      <c r="C7" s="19" t="s">
        <v>16</v>
      </c>
      <c r="D7" s="14">
        <v>1500000</v>
      </c>
      <c r="E7" s="1" t="s">
        <v>41</v>
      </c>
      <c r="F7" s="3">
        <f>D7/82.57</f>
        <v>18166.404263049535</v>
      </c>
    </row>
    <row r="8" spans="1:6" x14ac:dyDescent="0.3">
      <c r="A8" s="19">
        <v>6</v>
      </c>
      <c r="B8" s="19" t="s">
        <v>8</v>
      </c>
      <c r="C8" s="19" t="s">
        <v>16</v>
      </c>
      <c r="D8" s="14">
        <v>1500000</v>
      </c>
      <c r="E8" s="1" t="s">
        <v>41</v>
      </c>
      <c r="F8" s="3">
        <f t="shared" ref="F8:F26" si="0">D8/82.57</f>
        <v>18166.404263049535</v>
      </c>
    </row>
    <row r="9" spans="1:6" x14ac:dyDescent="0.3">
      <c r="A9" s="19">
        <v>7</v>
      </c>
      <c r="B9" s="19" t="s">
        <v>9</v>
      </c>
      <c r="C9" s="19" t="s">
        <v>15</v>
      </c>
      <c r="D9" s="15">
        <v>1000000</v>
      </c>
      <c r="E9" s="1" t="s">
        <v>41</v>
      </c>
      <c r="F9" s="3">
        <f t="shared" si="0"/>
        <v>12110.936175366356</v>
      </c>
    </row>
    <row r="10" spans="1:6" x14ac:dyDescent="0.3">
      <c r="A10" s="19">
        <v>8</v>
      </c>
      <c r="B10" s="19" t="s">
        <v>10</v>
      </c>
      <c r="C10" s="19" t="s">
        <v>17</v>
      </c>
      <c r="D10" s="14">
        <v>1500000</v>
      </c>
      <c r="E10" s="1" t="s">
        <v>41</v>
      </c>
      <c r="F10" s="3">
        <f t="shared" si="0"/>
        <v>18166.404263049535</v>
      </c>
    </row>
    <row r="11" spans="1:6" x14ac:dyDescent="0.3">
      <c r="A11" s="19">
        <v>9</v>
      </c>
      <c r="B11" s="19" t="s">
        <v>11</v>
      </c>
      <c r="C11" s="19" t="s">
        <v>18</v>
      </c>
      <c r="D11" s="14">
        <v>1500000</v>
      </c>
      <c r="E11" s="1" t="s">
        <v>41</v>
      </c>
      <c r="F11" s="3">
        <f t="shared" si="0"/>
        <v>18166.404263049535</v>
      </c>
    </row>
    <row r="12" spans="1:6" x14ac:dyDescent="0.3">
      <c r="A12" s="19">
        <v>10</v>
      </c>
      <c r="B12" s="19" t="s">
        <v>12</v>
      </c>
      <c r="C12" s="19" t="s">
        <v>19</v>
      </c>
      <c r="D12" s="14">
        <v>1200000</v>
      </c>
      <c r="E12" s="1" t="s">
        <v>41</v>
      </c>
      <c r="F12" s="3">
        <f t="shared" si="0"/>
        <v>14533.123410439628</v>
      </c>
    </row>
    <row r="13" spans="1:6" x14ac:dyDescent="0.3">
      <c r="A13" s="19">
        <v>11</v>
      </c>
      <c r="B13" s="19" t="s">
        <v>13</v>
      </c>
      <c r="C13" s="19" t="s">
        <v>20</v>
      </c>
      <c r="D13" s="14">
        <v>1200000</v>
      </c>
      <c r="E13" s="1" t="s">
        <v>41</v>
      </c>
      <c r="F13" s="3">
        <f t="shared" si="0"/>
        <v>14533.123410439628</v>
      </c>
    </row>
    <row r="14" spans="1:6" x14ac:dyDescent="0.3">
      <c r="A14" s="20">
        <v>12</v>
      </c>
      <c r="B14" s="20" t="s">
        <v>27</v>
      </c>
      <c r="C14" s="20" t="s">
        <v>29</v>
      </c>
      <c r="D14" s="14">
        <v>2400000</v>
      </c>
      <c r="E14" s="1" t="s">
        <v>41</v>
      </c>
      <c r="F14" s="3">
        <f t="shared" si="0"/>
        <v>29066.246820879256</v>
      </c>
    </row>
    <row r="15" spans="1:6" x14ac:dyDescent="0.3">
      <c r="A15" s="20">
        <v>13</v>
      </c>
      <c r="B15" s="20" t="s">
        <v>26</v>
      </c>
      <c r="C15" s="20" t="s">
        <v>91</v>
      </c>
      <c r="D15" s="14">
        <v>1200000</v>
      </c>
      <c r="E15" s="1" t="s">
        <v>41</v>
      </c>
      <c r="F15" s="3">
        <f t="shared" si="0"/>
        <v>14533.123410439628</v>
      </c>
    </row>
    <row r="16" spans="1:6" x14ac:dyDescent="0.3">
      <c r="A16" s="20">
        <v>14</v>
      </c>
      <c r="B16" s="20" t="s">
        <v>24</v>
      </c>
      <c r="C16" s="20" t="s">
        <v>25</v>
      </c>
      <c r="D16" s="14">
        <v>1500000</v>
      </c>
      <c r="E16" s="1" t="s">
        <v>41</v>
      </c>
      <c r="F16" s="3">
        <f t="shared" si="0"/>
        <v>18166.404263049535</v>
      </c>
    </row>
    <row r="17" spans="1:6" x14ac:dyDescent="0.3">
      <c r="A17" s="24">
        <v>15</v>
      </c>
      <c r="B17" s="24" t="s">
        <v>30</v>
      </c>
      <c r="C17" s="24" t="s">
        <v>34</v>
      </c>
      <c r="D17" s="14">
        <v>800000</v>
      </c>
      <c r="E17" s="1" t="s">
        <v>41</v>
      </c>
      <c r="F17" s="3">
        <f t="shared" si="0"/>
        <v>9688.748940293086</v>
      </c>
    </row>
    <row r="18" spans="1:6" x14ac:dyDescent="0.3">
      <c r="A18" s="23">
        <v>16</v>
      </c>
      <c r="B18" s="23" t="s">
        <v>39</v>
      </c>
      <c r="C18" s="23" t="s">
        <v>40</v>
      </c>
      <c r="D18" s="14">
        <v>400000</v>
      </c>
      <c r="E18" s="1" t="s">
        <v>41</v>
      </c>
      <c r="F18" s="3">
        <f t="shared" si="0"/>
        <v>4844.374470146543</v>
      </c>
    </row>
    <row r="19" spans="1:6" x14ac:dyDescent="0.3">
      <c r="A19" s="23">
        <v>17</v>
      </c>
      <c r="B19" s="23" t="s">
        <v>31</v>
      </c>
      <c r="C19" s="23" t="s">
        <v>33</v>
      </c>
      <c r="D19" s="14">
        <v>360000</v>
      </c>
      <c r="E19" s="1" t="s">
        <v>41</v>
      </c>
      <c r="F19" s="3">
        <f t="shared" si="0"/>
        <v>4359.9370231318881</v>
      </c>
    </row>
    <row r="20" spans="1:6" x14ac:dyDescent="0.3">
      <c r="A20" s="23">
        <v>18</v>
      </c>
      <c r="B20" s="23" t="s">
        <v>32</v>
      </c>
      <c r="C20" s="23" t="s">
        <v>33</v>
      </c>
      <c r="D20" s="14">
        <v>550000</v>
      </c>
      <c r="E20" s="1" t="s">
        <v>41</v>
      </c>
      <c r="F20" s="3">
        <f t="shared" si="0"/>
        <v>6661.0148964514965</v>
      </c>
    </row>
    <row r="21" spans="1:6" x14ac:dyDescent="0.3">
      <c r="A21" s="23">
        <v>19</v>
      </c>
      <c r="B21" s="23" t="s">
        <v>35</v>
      </c>
      <c r="C21" s="23" t="s">
        <v>36</v>
      </c>
      <c r="D21" s="14">
        <v>3000000</v>
      </c>
      <c r="E21" s="1" t="s">
        <v>41</v>
      </c>
      <c r="F21" s="3">
        <f t="shared" si="0"/>
        <v>36332.80852609907</v>
      </c>
    </row>
    <row r="22" spans="1:6" x14ac:dyDescent="0.3">
      <c r="A22" s="26">
        <v>20</v>
      </c>
      <c r="B22" s="26" t="s">
        <v>37</v>
      </c>
      <c r="C22" s="27" t="s">
        <v>38</v>
      </c>
      <c r="D22" s="14">
        <v>1000000</v>
      </c>
      <c r="E22" s="1" t="s">
        <v>41</v>
      </c>
      <c r="F22" s="3">
        <f t="shared" si="0"/>
        <v>12110.936175366356</v>
      </c>
    </row>
    <row r="23" spans="1:6" x14ac:dyDescent="0.3">
      <c r="A23" s="21">
        <v>21</v>
      </c>
      <c r="B23" s="21" t="s">
        <v>92</v>
      </c>
      <c r="C23" s="22" t="s">
        <v>93</v>
      </c>
      <c r="D23" s="14">
        <v>1500000</v>
      </c>
      <c r="F23" s="3">
        <f t="shared" si="0"/>
        <v>18166.404263049535</v>
      </c>
    </row>
    <row r="24" spans="1:6" x14ac:dyDescent="0.3">
      <c r="A24" s="23">
        <v>22</v>
      </c>
      <c r="B24" s="23" t="s">
        <v>94</v>
      </c>
      <c r="C24" s="25" t="s">
        <v>95</v>
      </c>
      <c r="D24" s="14">
        <v>360000</v>
      </c>
      <c r="F24" s="3">
        <f t="shared" si="0"/>
        <v>4359.9370231318881</v>
      </c>
    </row>
    <row r="25" spans="1:6" x14ac:dyDescent="0.3">
      <c r="A25" s="28">
        <v>23</v>
      </c>
      <c r="B25" s="28" t="s">
        <v>97</v>
      </c>
      <c r="C25" s="29" t="s">
        <v>96</v>
      </c>
      <c r="D25" s="14">
        <v>3000000</v>
      </c>
      <c r="F25" s="3">
        <f t="shared" si="0"/>
        <v>36332.80852609907</v>
      </c>
    </row>
    <row r="26" spans="1:6" x14ac:dyDescent="0.3">
      <c r="A26" s="28">
        <v>24</v>
      </c>
      <c r="B26" s="28" t="s">
        <v>98</v>
      </c>
      <c r="C26" s="29" t="s">
        <v>99</v>
      </c>
      <c r="D26" s="14">
        <v>3000000</v>
      </c>
      <c r="F26" s="3">
        <f t="shared" si="0"/>
        <v>36332.80852609907</v>
      </c>
    </row>
    <row r="27" spans="1:6" x14ac:dyDescent="0.3">
      <c r="A27" s="26">
        <v>25</v>
      </c>
      <c r="B27" s="26" t="s">
        <v>62</v>
      </c>
      <c r="C27" s="27" t="s">
        <v>100</v>
      </c>
      <c r="D27" s="14">
        <f>F27*82.57</f>
        <v>7114999.9266999988</v>
      </c>
      <c r="F27" s="3">
        <v>86169.31</v>
      </c>
    </row>
    <row r="28" spans="1:6" ht="15.6" x14ac:dyDescent="0.3">
      <c r="A28" s="32" t="s">
        <v>43</v>
      </c>
      <c r="B28" s="32"/>
      <c r="C28" s="32"/>
      <c r="D28" s="32"/>
      <c r="E28" s="32"/>
      <c r="F28" s="17">
        <f>SUM(F3:F27)</f>
        <v>503633.27996487834</v>
      </c>
    </row>
    <row r="29" spans="1:6" x14ac:dyDescent="0.3">
      <c r="A29" s="31" t="s">
        <v>101</v>
      </c>
      <c r="B29" s="31"/>
      <c r="C29" s="31"/>
      <c r="D29" s="31"/>
      <c r="E29" s="31"/>
      <c r="F29" s="16">
        <v>40</v>
      </c>
    </row>
    <row r="30" spans="1:6" x14ac:dyDescent="0.3">
      <c r="F30" s="3"/>
    </row>
    <row r="31" spans="1:6" x14ac:dyDescent="0.3">
      <c r="F31" s="3"/>
    </row>
    <row r="32" spans="1:6" x14ac:dyDescent="0.3">
      <c r="F32" s="3"/>
    </row>
    <row r="33" spans="6:6" x14ac:dyDescent="0.3">
      <c r="F33" s="3"/>
    </row>
    <row r="34" spans="6:6" x14ac:dyDescent="0.3">
      <c r="F34" s="3"/>
    </row>
    <row r="35" spans="6:6" x14ac:dyDescent="0.3">
      <c r="F35" s="3"/>
    </row>
    <row r="36" spans="6:6" x14ac:dyDescent="0.3">
      <c r="F36" s="3"/>
    </row>
    <row r="37" spans="6:6" x14ac:dyDescent="0.3">
      <c r="F37" s="3"/>
    </row>
    <row r="38" spans="6:6" x14ac:dyDescent="0.3">
      <c r="F38" s="3"/>
    </row>
    <row r="39" spans="6:6" x14ac:dyDescent="0.3">
      <c r="F39" s="3"/>
    </row>
    <row r="40" spans="6:6" x14ac:dyDescent="0.3">
      <c r="F40" s="3"/>
    </row>
    <row r="41" spans="6:6" x14ac:dyDescent="0.3">
      <c r="F41" s="3"/>
    </row>
    <row r="42" spans="6:6" x14ac:dyDescent="0.3">
      <c r="F42" s="3"/>
    </row>
    <row r="43" spans="6:6" x14ac:dyDescent="0.3">
      <c r="F43" s="3"/>
    </row>
    <row r="44" spans="6:6" x14ac:dyDescent="0.3">
      <c r="F44" s="3"/>
    </row>
    <row r="45" spans="6:6" x14ac:dyDescent="0.3">
      <c r="F45" s="3"/>
    </row>
    <row r="46" spans="6:6" x14ac:dyDescent="0.3">
      <c r="F46" s="3"/>
    </row>
    <row r="47" spans="6:6" x14ac:dyDescent="0.3">
      <c r="F47" s="3"/>
    </row>
    <row r="48" spans="6:6" x14ac:dyDescent="0.3">
      <c r="F48" s="3"/>
    </row>
    <row r="49" spans="6:6" x14ac:dyDescent="0.3">
      <c r="F49" s="3"/>
    </row>
    <row r="50" spans="6:6" x14ac:dyDescent="0.3">
      <c r="F50" s="3"/>
    </row>
    <row r="51" spans="6:6" x14ac:dyDescent="0.3">
      <c r="F51" s="3"/>
    </row>
    <row r="52" spans="6:6" x14ac:dyDescent="0.3">
      <c r="F52" s="3"/>
    </row>
  </sheetData>
  <mergeCells count="8">
    <mergeCell ref="F3:F4"/>
    <mergeCell ref="F5:F6"/>
    <mergeCell ref="A29:E29"/>
    <mergeCell ref="A28:E28"/>
    <mergeCell ref="D3:D4"/>
    <mergeCell ref="D5:D6"/>
    <mergeCell ref="E3:E4"/>
    <mergeCell ref="E5:E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85B1-ECA5-4648-B98B-67506DF55874}">
  <dimension ref="A1:D7"/>
  <sheetViews>
    <sheetView workbookViewId="0">
      <selection activeCell="D7" sqref="D7"/>
    </sheetView>
  </sheetViews>
  <sheetFormatPr defaultRowHeight="14.4" x14ac:dyDescent="0.3"/>
  <cols>
    <col min="1" max="1" width="8.88671875" style="4"/>
    <col min="2" max="3" width="35.33203125" style="4" customWidth="1"/>
    <col min="4" max="4" width="26.88671875" style="5" customWidth="1"/>
    <col min="5" max="16384" width="8.88671875" style="4"/>
  </cols>
  <sheetData>
    <row r="1" spans="1:4" x14ac:dyDescent="0.3">
      <c r="A1" s="4" t="s">
        <v>0</v>
      </c>
      <c r="B1" s="4" t="s">
        <v>44</v>
      </c>
      <c r="C1" s="4" t="s">
        <v>103</v>
      </c>
      <c r="D1" s="5" t="s">
        <v>45</v>
      </c>
    </row>
    <row r="3" spans="1:4" x14ac:dyDescent="0.3">
      <c r="A3" s="4">
        <v>1</v>
      </c>
      <c r="B3" s="4" t="s">
        <v>102</v>
      </c>
      <c r="C3" s="7">
        <f>50000000/82.57</f>
        <v>605546.8087683178</v>
      </c>
      <c r="D3" s="5">
        <f>100000/82.57</f>
        <v>1211.0936175366357</v>
      </c>
    </row>
    <row r="4" spans="1:4" x14ac:dyDescent="0.3">
      <c r="A4" s="4">
        <v>2</v>
      </c>
      <c r="B4" s="4" t="s">
        <v>46</v>
      </c>
      <c r="D4" s="5">
        <v>17000</v>
      </c>
    </row>
    <row r="5" spans="1:4" x14ac:dyDescent="0.3">
      <c r="A5" s="4">
        <v>3</v>
      </c>
      <c r="B5" s="4" t="s">
        <v>109</v>
      </c>
      <c r="D5" s="5">
        <f>SUM(D3:D4)</f>
        <v>18211.093617536637</v>
      </c>
    </row>
    <row r="6" spans="1:4" x14ac:dyDescent="0.3">
      <c r="A6" s="35" t="s">
        <v>45</v>
      </c>
      <c r="B6" s="35"/>
      <c r="C6" s="35"/>
      <c r="D6" s="5">
        <f>D3+D4+D5</f>
        <v>36422.187235073274</v>
      </c>
    </row>
    <row r="7" spans="1:4" x14ac:dyDescent="0.3">
      <c r="A7" s="35" t="s">
        <v>104</v>
      </c>
      <c r="B7" s="35"/>
      <c r="C7" s="35"/>
      <c r="D7" s="5">
        <f>C3+(2*D6)</f>
        <v>678391.18323846441</v>
      </c>
    </row>
  </sheetData>
  <mergeCells count="2">
    <mergeCell ref="A6:C6"/>
    <mergeCell ref="A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F328-5B8C-4903-9294-2F95D9BDC762}">
  <dimension ref="A1:D8"/>
  <sheetViews>
    <sheetView workbookViewId="0">
      <selection activeCell="D6" sqref="D6"/>
    </sheetView>
  </sheetViews>
  <sheetFormatPr defaultRowHeight="14.4" x14ac:dyDescent="0.3"/>
  <cols>
    <col min="1" max="1" width="8.88671875" style="4"/>
    <col min="2" max="2" width="35.109375" style="4" customWidth="1"/>
    <col min="3" max="3" width="28" style="7" customWidth="1"/>
    <col min="4" max="4" width="26.33203125" style="4" customWidth="1"/>
    <col min="5" max="16384" width="8.88671875" style="4"/>
  </cols>
  <sheetData>
    <row r="1" spans="1:4" x14ac:dyDescent="0.3">
      <c r="A1" s="6" t="s">
        <v>47</v>
      </c>
      <c r="B1" s="4" t="s">
        <v>48</v>
      </c>
      <c r="C1" s="7" t="s">
        <v>50</v>
      </c>
    </row>
    <row r="3" spans="1:4" x14ac:dyDescent="0.3">
      <c r="A3" s="4">
        <v>1</v>
      </c>
      <c r="B3" s="4" t="s">
        <v>53</v>
      </c>
      <c r="C3" s="7">
        <v>50000</v>
      </c>
      <c r="D3" s="4" t="s">
        <v>51</v>
      </c>
    </row>
    <row r="4" spans="1:4" x14ac:dyDescent="0.3">
      <c r="A4" s="4">
        <v>2</v>
      </c>
      <c r="B4" s="4" t="s">
        <v>49</v>
      </c>
      <c r="C4" s="7">
        <v>20000</v>
      </c>
      <c r="D4" s="4" t="s">
        <v>51</v>
      </c>
    </row>
    <row r="5" spans="1:4" x14ac:dyDescent="0.3">
      <c r="A5" s="4">
        <v>3</v>
      </c>
      <c r="B5" s="4" t="s">
        <v>52</v>
      </c>
      <c r="C5" s="7">
        <v>5000</v>
      </c>
    </row>
    <row r="6" spans="1:4" x14ac:dyDescent="0.3">
      <c r="A6" s="4">
        <v>4</v>
      </c>
      <c r="B6" s="4" t="s">
        <v>54</v>
      </c>
      <c r="C6" s="7">
        <v>17000</v>
      </c>
    </row>
    <row r="7" spans="1:4" x14ac:dyDescent="0.3">
      <c r="A7" s="4">
        <v>5</v>
      </c>
      <c r="B7" s="4" t="s">
        <v>55</v>
      </c>
      <c r="C7" s="7">
        <v>8000</v>
      </c>
      <c r="D7" s="4" t="s">
        <v>51</v>
      </c>
    </row>
    <row r="8" spans="1:4" x14ac:dyDescent="0.3">
      <c r="C8" s="7">
        <f>SUM(C3:C7)</f>
        <v>100000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79E8-6066-45D3-9A6D-639E5165D3A7}">
  <dimension ref="A1:C9"/>
  <sheetViews>
    <sheetView workbookViewId="0">
      <selection activeCell="C12" sqref="C12"/>
    </sheetView>
  </sheetViews>
  <sheetFormatPr defaultRowHeight="14.4" x14ac:dyDescent="0.3"/>
  <cols>
    <col min="1" max="1" width="8.88671875" style="4"/>
    <col min="2" max="2" width="36.109375" style="4" customWidth="1"/>
    <col min="3" max="3" width="22.88671875" style="7" customWidth="1"/>
    <col min="4" max="16384" width="8.88671875" style="4"/>
  </cols>
  <sheetData>
    <row r="1" spans="1:3" s="6" customFormat="1" x14ac:dyDescent="0.3">
      <c r="A1" s="6" t="s">
        <v>56</v>
      </c>
      <c r="B1" s="6" t="s">
        <v>44</v>
      </c>
      <c r="C1" s="8" t="s">
        <v>50</v>
      </c>
    </row>
    <row r="3" spans="1:3" x14ac:dyDescent="0.3">
      <c r="A3" s="4">
        <v>1</v>
      </c>
      <c r="B3" s="4" t="s">
        <v>57</v>
      </c>
      <c r="C3" s="7">
        <v>10000</v>
      </c>
    </row>
    <row r="4" spans="1:3" x14ac:dyDescent="0.3">
      <c r="A4" s="4">
        <v>2</v>
      </c>
      <c r="B4" s="4" t="s">
        <v>59</v>
      </c>
      <c r="C4" s="7">
        <v>15000</v>
      </c>
    </row>
    <row r="5" spans="1:3" x14ac:dyDescent="0.3">
      <c r="A5" s="4">
        <v>3</v>
      </c>
      <c r="B5" s="4" t="s">
        <v>58</v>
      </c>
      <c r="C5" s="7">
        <v>20000</v>
      </c>
    </row>
    <row r="6" spans="1:3" x14ac:dyDescent="0.3">
      <c r="A6" s="4">
        <v>4</v>
      </c>
      <c r="B6" s="4" t="s">
        <v>60</v>
      </c>
      <c r="C6" s="7">
        <v>5000</v>
      </c>
    </row>
    <row r="7" spans="1:3" x14ac:dyDescent="0.3">
      <c r="A7" s="4">
        <v>5</v>
      </c>
      <c r="B7" s="4" t="s">
        <v>61</v>
      </c>
      <c r="C7" s="7">
        <v>2000</v>
      </c>
    </row>
    <row r="8" spans="1:3" x14ac:dyDescent="0.3">
      <c r="A8" s="4">
        <v>6</v>
      </c>
      <c r="B8" s="4" t="s">
        <v>62</v>
      </c>
      <c r="C8" s="7">
        <v>20000</v>
      </c>
    </row>
    <row r="9" spans="1:3" x14ac:dyDescent="0.3">
      <c r="C9" s="7">
        <f>SUM(C3:C8)</f>
        <v>72000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FFFE-E4E7-446E-9739-7E55CB874942}">
  <dimension ref="A1:R32"/>
  <sheetViews>
    <sheetView tabSelected="1" zoomScale="110" zoomScaleNormal="110" workbookViewId="0">
      <pane xSplit="1" topLeftCell="CE1" activePane="topRight" state="frozen"/>
      <selection pane="topRight" activeCell="CU22" sqref="CF22:CU22"/>
    </sheetView>
  </sheetViews>
  <sheetFormatPr defaultRowHeight="14.4" x14ac:dyDescent="0.3"/>
  <cols>
    <col min="1" max="1" width="40.77734375" style="4" customWidth="1"/>
    <col min="2" max="2" width="14.5546875" style="4" customWidth="1"/>
    <col min="3" max="3" width="15.33203125" style="4" customWidth="1"/>
    <col min="4" max="4" width="14.21875" style="4" customWidth="1"/>
    <col min="5" max="5" width="16.6640625" style="4" customWidth="1"/>
    <col min="6" max="6" width="13.6640625" style="4" customWidth="1"/>
    <col min="7" max="7" width="15.5546875" style="4" customWidth="1"/>
    <col min="8" max="8" width="17.33203125" style="4" customWidth="1"/>
    <col min="9" max="9" width="18.21875" style="4" customWidth="1"/>
    <col min="10" max="10" width="16.5546875" style="4" customWidth="1"/>
    <col min="11" max="11" width="19.6640625" style="4" customWidth="1"/>
    <col min="12" max="12" width="18.77734375" style="4" customWidth="1"/>
    <col min="13" max="13" width="19.5546875" style="4" customWidth="1"/>
    <col min="14" max="14" width="23.88671875" style="4" customWidth="1"/>
    <col min="15" max="15" width="17.6640625" style="4" customWidth="1"/>
    <col min="16" max="16" width="20.77734375" style="4" customWidth="1"/>
    <col min="17" max="17" width="22.6640625" style="4" customWidth="1"/>
    <col min="18" max="18" width="15.109375" style="4" bestFit="1" customWidth="1"/>
    <col min="19" max="16384" width="8.88671875" style="4"/>
  </cols>
  <sheetData>
    <row r="1" spans="1:18" s="6" customFormat="1" x14ac:dyDescent="0.3">
      <c r="A1" s="6" t="s">
        <v>63</v>
      </c>
      <c r="B1" s="6" t="s">
        <v>64</v>
      </c>
      <c r="C1" s="6" t="s">
        <v>65</v>
      </c>
      <c r="D1" s="6" t="s">
        <v>66</v>
      </c>
      <c r="E1" s="6" t="s">
        <v>67</v>
      </c>
      <c r="F1" s="6" t="s">
        <v>68</v>
      </c>
      <c r="G1" s="6" t="s">
        <v>69</v>
      </c>
      <c r="H1" s="6" t="s">
        <v>70</v>
      </c>
      <c r="I1" s="6" t="s">
        <v>71</v>
      </c>
      <c r="J1" s="6" t="s">
        <v>72</v>
      </c>
      <c r="K1" s="6" t="s">
        <v>73</v>
      </c>
      <c r="L1" s="6" t="s">
        <v>85</v>
      </c>
      <c r="M1" s="6" t="s">
        <v>86</v>
      </c>
      <c r="N1" s="6" t="s">
        <v>64</v>
      </c>
      <c r="O1" s="6" t="s">
        <v>65</v>
      </c>
      <c r="P1" s="6" t="s">
        <v>66</v>
      </c>
    </row>
    <row r="3" spans="1:18" x14ac:dyDescent="0.3">
      <c r="A3" s="4" t="s">
        <v>90</v>
      </c>
      <c r="B3" s="7">
        <f>50000000/82.57</f>
        <v>605546.8087683178</v>
      </c>
      <c r="C3" s="7">
        <v>3035</v>
      </c>
      <c r="D3" s="7">
        <v>3035</v>
      </c>
      <c r="E3" s="7">
        <v>3035</v>
      </c>
      <c r="F3" s="7">
        <v>3035</v>
      </c>
      <c r="G3" s="7">
        <v>3035</v>
      </c>
      <c r="H3" s="7">
        <v>3035</v>
      </c>
      <c r="I3" s="7">
        <v>3035</v>
      </c>
      <c r="J3" s="7">
        <v>3035</v>
      </c>
      <c r="K3" s="7">
        <v>3035</v>
      </c>
      <c r="L3" s="7">
        <v>3035</v>
      </c>
      <c r="M3" s="7">
        <v>3035</v>
      </c>
      <c r="N3" s="7">
        <v>3035</v>
      </c>
      <c r="O3" s="7">
        <v>3035</v>
      </c>
      <c r="P3" s="7">
        <v>3035</v>
      </c>
      <c r="Q3" s="7">
        <f t="shared" ref="Q3:Q11" si="0">SUM(B3:P3)</f>
        <v>648036.8087683178</v>
      </c>
    </row>
    <row r="4" spans="1:18" x14ac:dyDescent="0.3">
      <c r="A4" s="4" t="s">
        <v>74</v>
      </c>
      <c r="B4" s="7">
        <v>41666.660000000003</v>
      </c>
      <c r="C4" s="7">
        <v>41666.660000000003</v>
      </c>
      <c r="D4" s="7">
        <v>41666.660000000003</v>
      </c>
      <c r="E4" s="7">
        <v>41666.660000000003</v>
      </c>
      <c r="F4" s="7">
        <v>41666.660000000003</v>
      </c>
      <c r="G4" s="7">
        <v>41666.660000000003</v>
      </c>
      <c r="H4" s="7">
        <v>41666.660000000003</v>
      </c>
      <c r="I4" s="7">
        <v>41666.660000000003</v>
      </c>
      <c r="J4" s="7">
        <v>41666.660000000003</v>
      </c>
      <c r="K4" s="7">
        <v>41666.660000000003</v>
      </c>
      <c r="L4" s="7">
        <v>41666.660000000003</v>
      </c>
      <c r="M4" s="7">
        <v>41666.660000000003</v>
      </c>
      <c r="N4" s="7">
        <v>41666.660000000003</v>
      </c>
      <c r="O4" s="7">
        <v>41666.660000000003</v>
      </c>
      <c r="P4" s="7">
        <v>41666.660000000003</v>
      </c>
      <c r="Q4" s="7">
        <f t="shared" si="0"/>
        <v>624999.90000000026</v>
      </c>
    </row>
    <row r="5" spans="1:18" x14ac:dyDescent="0.3">
      <c r="A5" s="4" t="s">
        <v>75</v>
      </c>
      <c r="B5" s="7">
        <v>8333</v>
      </c>
      <c r="C5" s="7">
        <v>8333</v>
      </c>
      <c r="D5" s="7">
        <v>8333</v>
      </c>
      <c r="E5" s="7">
        <v>8333</v>
      </c>
      <c r="F5" s="7">
        <v>8333</v>
      </c>
      <c r="G5" s="7">
        <v>8333</v>
      </c>
      <c r="H5" s="7">
        <v>8333</v>
      </c>
      <c r="I5" s="7">
        <v>8333</v>
      </c>
      <c r="J5" s="7">
        <v>8333</v>
      </c>
      <c r="K5" s="7">
        <v>8333</v>
      </c>
      <c r="L5" s="7">
        <v>8333</v>
      </c>
      <c r="M5" s="7">
        <v>8333</v>
      </c>
      <c r="N5" s="7">
        <v>8333</v>
      </c>
      <c r="O5" s="7">
        <v>8333</v>
      </c>
      <c r="P5" s="7">
        <v>8333</v>
      </c>
      <c r="Q5" s="7">
        <f t="shared" si="0"/>
        <v>124995</v>
      </c>
    </row>
    <row r="6" spans="1:18" x14ac:dyDescent="0.3">
      <c r="A6" s="4" t="s">
        <v>76</v>
      </c>
      <c r="B6" s="7"/>
      <c r="C6" s="7"/>
      <c r="D6" s="7"/>
      <c r="E6" s="7"/>
      <c r="F6" s="7"/>
      <c r="G6" s="7"/>
      <c r="H6" s="7">
        <v>6000</v>
      </c>
      <c r="I6" s="7">
        <v>6000</v>
      </c>
      <c r="J6" s="7">
        <v>6000</v>
      </c>
      <c r="K6" s="7">
        <v>6000</v>
      </c>
      <c r="L6" s="7">
        <v>6000</v>
      </c>
      <c r="M6" s="7">
        <v>6000</v>
      </c>
      <c r="N6" s="7">
        <v>6000</v>
      </c>
      <c r="O6" s="7">
        <v>6000</v>
      </c>
      <c r="P6" s="7">
        <v>6000</v>
      </c>
      <c r="Q6" s="7">
        <f t="shared" si="0"/>
        <v>54000</v>
      </c>
    </row>
    <row r="7" spans="1:18" x14ac:dyDescent="0.3">
      <c r="A7" s="4" t="s">
        <v>77</v>
      </c>
      <c r="B7" s="7">
        <v>1000</v>
      </c>
      <c r="C7" s="7">
        <v>2000</v>
      </c>
      <c r="D7" s="7">
        <v>2000</v>
      </c>
      <c r="E7" s="7">
        <v>4166</v>
      </c>
      <c r="F7" s="7">
        <v>4166</v>
      </c>
      <c r="G7" s="7">
        <v>4166</v>
      </c>
      <c r="H7" s="7">
        <v>4166</v>
      </c>
      <c r="I7" s="7">
        <v>4166</v>
      </c>
      <c r="J7" s="7">
        <v>4166</v>
      </c>
      <c r="K7" s="7">
        <v>4166</v>
      </c>
      <c r="L7" s="7">
        <v>4166</v>
      </c>
      <c r="M7" s="7">
        <v>4166</v>
      </c>
      <c r="N7" s="7">
        <v>4166</v>
      </c>
      <c r="O7" s="7">
        <v>4166</v>
      </c>
      <c r="P7" s="7">
        <v>4166</v>
      </c>
      <c r="Q7" s="7">
        <f t="shared" si="0"/>
        <v>54992</v>
      </c>
      <c r="R7" s="7"/>
    </row>
    <row r="8" spans="1:18" x14ac:dyDescent="0.3">
      <c r="A8" s="4" t="s">
        <v>36</v>
      </c>
      <c r="B8" s="7">
        <v>2000</v>
      </c>
      <c r="C8" s="7">
        <v>2000</v>
      </c>
      <c r="D8" s="7">
        <v>2000</v>
      </c>
      <c r="E8" s="7">
        <v>5000</v>
      </c>
      <c r="F8" s="7">
        <v>8000</v>
      </c>
      <c r="G8" s="7">
        <v>12000</v>
      </c>
      <c r="H8" s="7">
        <v>16666</v>
      </c>
      <c r="I8" s="7">
        <v>16666</v>
      </c>
      <c r="J8" s="7">
        <v>16666</v>
      </c>
      <c r="K8" s="7">
        <v>16666</v>
      </c>
      <c r="L8" s="7">
        <v>30000</v>
      </c>
      <c r="M8" s="7">
        <v>30000</v>
      </c>
      <c r="N8" s="7">
        <v>30000</v>
      </c>
      <c r="O8" s="7">
        <v>30000</v>
      </c>
      <c r="P8" s="7">
        <v>30000</v>
      </c>
      <c r="Q8" s="7">
        <f t="shared" si="0"/>
        <v>247664</v>
      </c>
      <c r="R8" s="7"/>
    </row>
    <row r="9" spans="1:18" x14ac:dyDescent="0.3">
      <c r="A9" s="4" t="s">
        <v>78</v>
      </c>
      <c r="B9" s="7"/>
      <c r="C9" s="7"/>
      <c r="D9" s="7"/>
      <c r="E9" s="7">
        <v>2000</v>
      </c>
      <c r="F9" s="7">
        <v>2000</v>
      </c>
      <c r="G9" s="7">
        <v>2000</v>
      </c>
      <c r="H9" s="7">
        <v>4000</v>
      </c>
      <c r="I9" s="7">
        <v>12500</v>
      </c>
      <c r="J9" s="7">
        <v>12500</v>
      </c>
      <c r="K9" s="7">
        <v>12500</v>
      </c>
      <c r="L9" s="7">
        <v>12500</v>
      </c>
      <c r="M9" s="7">
        <v>15000</v>
      </c>
      <c r="N9" s="7">
        <v>15000</v>
      </c>
      <c r="O9" s="7">
        <v>15000</v>
      </c>
      <c r="P9" s="7">
        <v>15000</v>
      </c>
      <c r="Q9" s="7">
        <f t="shared" si="0"/>
        <v>120000</v>
      </c>
    </row>
    <row r="10" spans="1:18" x14ac:dyDescent="0.3">
      <c r="A10" s="4" t="s">
        <v>79</v>
      </c>
      <c r="B10" s="7"/>
      <c r="C10" s="7"/>
      <c r="D10" s="7"/>
      <c r="E10" s="7"/>
      <c r="F10" s="7">
        <v>8333</v>
      </c>
      <c r="G10" s="7">
        <v>8333</v>
      </c>
      <c r="H10" s="7">
        <v>8333</v>
      </c>
      <c r="I10" s="7">
        <v>8333</v>
      </c>
      <c r="J10" s="7">
        <v>8333</v>
      </c>
      <c r="K10" s="7">
        <v>8333</v>
      </c>
      <c r="L10" s="7">
        <v>8333</v>
      </c>
      <c r="M10" s="7">
        <v>8333</v>
      </c>
      <c r="N10" s="7">
        <v>8333</v>
      </c>
      <c r="O10" s="7">
        <v>8333</v>
      </c>
      <c r="P10" s="7">
        <v>8333</v>
      </c>
      <c r="Q10" s="7">
        <f t="shared" si="0"/>
        <v>91663</v>
      </c>
    </row>
    <row r="11" spans="1:18" x14ac:dyDescent="0.3">
      <c r="A11" s="4" t="s">
        <v>80</v>
      </c>
      <c r="B11" s="7">
        <v>16666</v>
      </c>
      <c r="C11" s="7">
        <v>16666</v>
      </c>
      <c r="D11" s="7">
        <v>16666</v>
      </c>
      <c r="E11" s="7">
        <v>16666</v>
      </c>
      <c r="F11" s="7">
        <v>16666</v>
      </c>
      <c r="G11" s="7">
        <v>16666</v>
      </c>
      <c r="H11" s="7">
        <v>16666</v>
      </c>
      <c r="I11" s="7">
        <v>16666</v>
      </c>
      <c r="J11" s="7">
        <v>16666</v>
      </c>
      <c r="K11" s="7">
        <v>16666</v>
      </c>
      <c r="L11" s="7">
        <v>16666</v>
      </c>
      <c r="M11" s="7">
        <v>16666</v>
      </c>
      <c r="N11" s="7">
        <v>16666</v>
      </c>
      <c r="O11" s="7">
        <v>16666</v>
      </c>
      <c r="P11" s="7">
        <v>16666</v>
      </c>
      <c r="Q11" s="7">
        <f t="shared" si="0"/>
        <v>249990</v>
      </c>
    </row>
    <row r="12" spans="1:18" s="6" customFormat="1" x14ac:dyDescent="0.3">
      <c r="A12" s="9" t="s">
        <v>105</v>
      </c>
      <c r="B12" s="10">
        <f t="shared" ref="B12:P12" si="1">SUM(B3:B11)</f>
        <v>675212.46876831783</v>
      </c>
      <c r="C12" s="10">
        <f t="shared" si="1"/>
        <v>73700.66</v>
      </c>
      <c r="D12" s="10">
        <f t="shared" si="1"/>
        <v>73700.66</v>
      </c>
      <c r="E12" s="10">
        <f t="shared" si="1"/>
        <v>80866.66</v>
      </c>
      <c r="F12" s="10">
        <f t="shared" si="1"/>
        <v>92199.66</v>
      </c>
      <c r="G12" s="10">
        <f t="shared" si="1"/>
        <v>96199.66</v>
      </c>
      <c r="H12" s="10">
        <f t="shared" si="1"/>
        <v>108865.66</v>
      </c>
      <c r="I12" s="10">
        <f t="shared" si="1"/>
        <v>117365.66</v>
      </c>
      <c r="J12" s="10">
        <f t="shared" si="1"/>
        <v>117365.66</v>
      </c>
      <c r="K12" s="10">
        <f t="shared" si="1"/>
        <v>117365.66</v>
      </c>
      <c r="L12" s="10">
        <f t="shared" si="1"/>
        <v>130699.66</v>
      </c>
      <c r="M12" s="10">
        <f t="shared" si="1"/>
        <v>133199.66</v>
      </c>
      <c r="N12" s="10">
        <f t="shared" si="1"/>
        <v>133199.66</v>
      </c>
      <c r="O12" s="10">
        <f t="shared" si="1"/>
        <v>133199.66</v>
      </c>
      <c r="P12" s="10">
        <f t="shared" si="1"/>
        <v>133199.66</v>
      </c>
      <c r="Q12" s="7"/>
    </row>
    <row r="13" spans="1:18" s="6" customFormat="1" x14ac:dyDescent="0.3">
      <c r="A13" s="9" t="s">
        <v>106</v>
      </c>
      <c r="B13" s="10">
        <f>B12</f>
        <v>675212.46876831783</v>
      </c>
      <c r="C13" s="10">
        <f>B13+C12</f>
        <v>748913.12876831787</v>
      </c>
      <c r="D13" s="10">
        <f t="shared" ref="D13:P13" si="2">C13+D12</f>
        <v>822613.7887683179</v>
      </c>
      <c r="E13" s="10">
        <f t="shared" si="2"/>
        <v>903480.44876831793</v>
      </c>
      <c r="F13" s="10">
        <f t="shared" si="2"/>
        <v>995680.10876831796</v>
      </c>
      <c r="G13" s="10">
        <f t="shared" si="2"/>
        <v>1091879.768768318</v>
      </c>
      <c r="H13" s="10">
        <f t="shared" si="2"/>
        <v>1200745.4287683179</v>
      </c>
      <c r="I13" s="10">
        <f t="shared" si="2"/>
        <v>1318111.0887683178</v>
      </c>
      <c r="J13" s="10">
        <f t="shared" si="2"/>
        <v>1435476.7487683177</v>
      </c>
      <c r="K13" s="10">
        <f t="shared" si="2"/>
        <v>1552842.4087683177</v>
      </c>
      <c r="L13" s="10">
        <f t="shared" si="2"/>
        <v>1683542.0687683176</v>
      </c>
      <c r="M13" s="10">
        <f t="shared" si="2"/>
        <v>1816741.7287683175</v>
      </c>
      <c r="N13" s="10">
        <f t="shared" si="2"/>
        <v>1949941.3887683174</v>
      </c>
      <c r="O13" s="10">
        <f t="shared" si="2"/>
        <v>2083141.0487683173</v>
      </c>
      <c r="P13" s="10">
        <f t="shared" si="2"/>
        <v>2216340.7087683175</v>
      </c>
      <c r="Q13" s="10">
        <f>SUM(Q3:Q11)</f>
        <v>2216340.7087683179</v>
      </c>
      <c r="R13" s="18"/>
    </row>
    <row r="14" spans="1:18" x14ac:dyDescent="0.3">
      <c r="A14" s="4" t="s">
        <v>81</v>
      </c>
      <c r="B14" s="13" t="s">
        <v>82</v>
      </c>
      <c r="C14" s="13" t="s">
        <v>82</v>
      </c>
      <c r="D14" s="13" t="s">
        <v>82</v>
      </c>
      <c r="E14" s="13">
        <v>20000</v>
      </c>
      <c r="F14" s="13">
        <v>50000</v>
      </c>
      <c r="G14" s="13">
        <v>100000</v>
      </c>
      <c r="H14" s="13">
        <v>200000</v>
      </c>
      <c r="I14" s="13">
        <v>500000</v>
      </c>
      <c r="J14" s="13">
        <v>1000000</v>
      </c>
      <c r="K14" s="13">
        <v>1500000</v>
      </c>
      <c r="L14" s="13">
        <v>2000000</v>
      </c>
      <c r="M14" s="13">
        <v>2500000</v>
      </c>
      <c r="N14" s="13">
        <v>3000000</v>
      </c>
      <c r="O14" s="13">
        <v>3500000</v>
      </c>
      <c r="P14" s="13">
        <v>4000000</v>
      </c>
    </row>
    <row r="15" spans="1:18" x14ac:dyDescent="0.3">
      <c r="A15" s="4" t="s">
        <v>83</v>
      </c>
      <c r="B15" s="13">
        <v>50</v>
      </c>
      <c r="C15" s="13">
        <v>50</v>
      </c>
      <c r="D15" s="13">
        <v>50</v>
      </c>
      <c r="E15" s="13">
        <v>500</v>
      </c>
      <c r="F15" s="13">
        <v>1500</v>
      </c>
      <c r="G15" s="13">
        <v>5000</v>
      </c>
      <c r="H15" s="13">
        <v>10000</v>
      </c>
      <c r="I15" s="13">
        <v>15000</v>
      </c>
      <c r="J15" s="13">
        <v>20000</v>
      </c>
      <c r="K15" s="13">
        <v>30000</v>
      </c>
      <c r="L15" s="13">
        <v>40000</v>
      </c>
      <c r="M15" s="13">
        <v>50000</v>
      </c>
      <c r="N15" s="13">
        <v>60000</v>
      </c>
      <c r="O15" s="13">
        <v>70000</v>
      </c>
      <c r="P15" s="13">
        <v>80000</v>
      </c>
    </row>
    <row r="16" spans="1:18" x14ac:dyDescent="0.3">
      <c r="A16" s="4" t="s">
        <v>84</v>
      </c>
      <c r="B16" s="13">
        <v>6</v>
      </c>
      <c r="C16" s="13">
        <v>6</v>
      </c>
      <c r="D16" s="13">
        <v>6</v>
      </c>
      <c r="E16" s="13">
        <v>6</v>
      </c>
      <c r="F16" s="13">
        <v>6</v>
      </c>
      <c r="G16" s="13">
        <v>6</v>
      </c>
      <c r="H16" s="13">
        <v>6</v>
      </c>
      <c r="I16" s="13">
        <v>6</v>
      </c>
      <c r="J16" s="13">
        <v>6</v>
      </c>
      <c r="K16" s="13">
        <v>6</v>
      </c>
      <c r="L16" s="13">
        <v>6</v>
      </c>
      <c r="M16" s="13">
        <v>6</v>
      </c>
      <c r="N16" s="13">
        <v>6</v>
      </c>
      <c r="O16" s="13">
        <v>6</v>
      </c>
      <c r="P16" s="13">
        <v>6</v>
      </c>
    </row>
    <row r="17" spans="1:17" x14ac:dyDescent="0.3">
      <c r="A17" s="4" t="s">
        <v>89</v>
      </c>
      <c r="B17" s="13">
        <v>1</v>
      </c>
      <c r="C17" s="13">
        <v>1</v>
      </c>
      <c r="D17" s="13">
        <v>1</v>
      </c>
      <c r="E17" s="13">
        <f>0.05*E15</f>
        <v>25</v>
      </c>
      <c r="F17" s="13">
        <f t="shared" ref="F17:P17" si="3">0.05*F15</f>
        <v>75</v>
      </c>
      <c r="G17" s="13">
        <f t="shared" si="3"/>
        <v>250</v>
      </c>
      <c r="H17" s="13">
        <f t="shared" si="3"/>
        <v>500</v>
      </c>
      <c r="I17" s="13">
        <f t="shared" si="3"/>
        <v>750</v>
      </c>
      <c r="J17" s="13">
        <f t="shared" si="3"/>
        <v>1000</v>
      </c>
      <c r="K17" s="13">
        <f t="shared" si="3"/>
        <v>1500</v>
      </c>
      <c r="L17" s="13">
        <f t="shared" si="3"/>
        <v>2000</v>
      </c>
      <c r="M17" s="13">
        <f t="shared" si="3"/>
        <v>2500</v>
      </c>
      <c r="N17" s="13">
        <f t="shared" si="3"/>
        <v>3000</v>
      </c>
      <c r="O17" s="13">
        <f t="shared" si="3"/>
        <v>3500</v>
      </c>
      <c r="P17" s="13">
        <f t="shared" si="3"/>
        <v>4000</v>
      </c>
    </row>
    <row r="18" spans="1:17" x14ac:dyDescent="0.3">
      <c r="A18" s="4" t="s">
        <v>84</v>
      </c>
      <c r="B18" s="13">
        <v>20</v>
      </c>
      <c r="C18" s="13">
        <v>20</v>
      </c>
      <c r="D18" s="13">
        <v>20</v>
      </c>
      <c r="E18" s="13">
        <v>20</v>
      </c>
      <c r="F18" s="13">
        <v>20</v>
      </c>
      <c r="G18" s="13">
        <v>20</v>
      </c>
      <c r="H18" s="13">
        <v>20</v>
      </c>
      <c r="I18" s="13">
        <v>20</v>
      </c>
      <c r="J18" s="13">
        <v>20</v>
      </c>
      <c r="K18" s="13">
        <v>20</v>
      </c>
      <c r="L18" s="13">
        <v>20</v>
      </c>
      <c r="M18" s="13">
        <v>20</v>
      </c>
      <c r="N18" s="13">
        <v>20</v>
      </c>
      <c r="O18" s="13">
        <v>20</v>
      </c>
      <c r="P18" s="13">
        <v>20</v>
      </c>
    </row>
    <row r="19" spans="1:17" s="6" customFormat="1" x14ac:dyDescent="0.3">
      <c r="A19" s="9" t="s">
        <v>107</v>
      </c>
      <c r="B19" s="10">
        <f>(B15*B16)+(B17*B18)</f>
        <v>320</v>
      </c>
      <c r="C19" s="10">
        <f t="shared" ref="C19:P19" si="4">(C15*C16)+(C17*C18)</f>
        <v>320</v>
      </c>
      <c r="D19" s="10">
        <f t="shared" si="4"/>
        <v>320</v>
      </c>
      <c r="E19" s="10">
        <f t="shared" si="4"/>
        <v>3500</v>
      </c>
      <c r="F19" s="10">
        <f t="shared" si="4"/>
        <v>10500</v>
      </c>
      <c r="G19" s="10">
        <f t="shared" si="4"/>
        <v>35000</v>
      </c>
      <c r="H19" s="10">
        <f t="shared" si="4"/>
        <v>70000</v>
      </c>
      <c r="I19" s="10">
        <f t="shared" si="4"/>
        <v>105000</v>
      </c>
      <c r="J19" s="10">
        <f t="shared" si="4"/>
        <v>140000</v>
      </c>
      <c r="K19" s="10">
        <f t="shared" si="4"/>
        <v>210000</v>
      </c>
      <c r="L19" s="10">
        <f t="shared" si="4"/>
        <v>280000</v>
      </c>
      <c r="M19" s="10">
        <f t="shared" si="4"/>
        <v>350000</v>
      </c>
      <c r="N19" s="10">
        <f t="shared" si="4"/>
        <v>420000</v>
      </c>
      <c r="O19" s="10">
        <f t="shared" si="4"/>
        <v>490000</v>
      </c>
      <c r="P19" s="10">
        <f t="shared" si="4"/>
        <v>560000</v>
      </c>
    </row>
    <row r="20" spans="1:17" s="6" customFormat="1" x14ac:dyDescent="0.3">
      <c r="A20" s="9" t="s">
        <v>87</v>
      </c>
      <c r="B20" s="10">
        <v>320</v>
      </c>
      <c r="C20" s="10">
        <f>B20+C19</f>
        <v>640</v>
      </c>
      <c r="D20" s="10">
        <f t="shared" ref="D20:P20" si="5">C20+D19</f>
        <v>960</v>
      </c>
      <c r="E20" s="10">
        <f t="shared" si="5"/>
        <v>4460</v>
      </c>
      <c r="F20" s="10">
        <f t="shared" si="5"/>
        <v>14960</v>
      </c>
      <c r="G20" s="10">
        <f t="shared" si="5"/>
        <v>49960</v>
      </c>
      <c r="H20" s="10">
        <f t="shared" si="5"/>
        <v>119960</v>
      </c>
      <c r="I20" s="10">
        <f t="shared" si="5"/>
        <v>224960</v>
      </c>
      <c r="J20" s="10">
        <f t="shared" si="5"/>
        <v>364960</v>
      </c>
      <c r="K20" s="10">
        <f t="shared" si="5"/>
        <v>574960</v>
      </c>
      <c r="L20" s="10">
        <f t="shared" si="5"/>
        <v>854960</v>
      </c>
      <c r="M20" s="10">
        <f t="shared" si="5"/>
        <v>1204960</v>
      </c>
      <c r="N20" s="10">
        <f t="shared" si="5"/>
        <v>1624960</v>
      </c>
      <c r="O20" s="10">
        <f t="shared" si="5"/>
        <v>2114960</v>
      </c>
      <c r="P20" s="10">
        <f t="shared" si="5"/>
        <v>2674960</v>
      </c>
      <c r="Q20" s="10"/>
    </row>
    <row r="21" spans="1:17" x14ac:dyDescent="0.3">
      <c r="A21" s="4" t="s">
        <v>108</v>
      </c>
      <c r="B21" s="12">
        <f>B19-B12</f>
        <v>-674892.46876831783</v>
      </c>
      <c r="C21" s="12">
        <f t="shared" ref="C21:P21" si="6">C19-C12</f>
        <v>-73380.66</v>
      </c>
      <c r="D21" s="12">
        <f t="shared" si="6"/>
        <v>-73380.66</v>
      </c>
      <c r="E21" s="12">
        <f t="shared" si="6"/>
        <v>-77366.66</v>
      </c>
      <c r="F21" s="12">
        <f t="shared" si="6"/>
        <v>-81699.66</v>
      </c>
      <c r="G21" s="12">
        <f t="shared" si="6"/>
        <v>-61199.66</v>
      </c>
      <c r="H21" s="12">
        <f t="shared" si="6"/>
        <v>-38865.660000000003</v>
      </c>
      <c r="I21" s="12">
        <f t="shared" si="6"/>
        <v>-12365.660000000003</v>
      </c>
      <c r="J21" s="11">
        <f t="shared" si="6"/>
        <v>22634.339999999997</v>
      </c>
      <c r="K21" s="11">
        <f t="shared" si="6"/>
        <v>92634.34</v>
      </c>
      <c r="L21" s="11">
        <f t="shared" si="6"/>
        <v>149300.34</v>
      </c>
      <c r="M21" s="11">
        <f t="shared" si="6"/>
        <v>216800.34</v>
      </c>
      <c r="N21" s="11">
        <f t="shared" si="6"/>
        <v>286800.33999999997</v>
      </c>
      <c r="O21" s="11">
        <f t="shared" si="6"/>
        <v>356800.33999999997</v>
      </c>
      <c r="P21" s="11">
        <f t="shared" si="6"/>
        <v>426800.33999999997</v>
      </c>
      <c r="Q21" s="11"/>
    </row>
    <row r="22" spans="1:17" x14ac:dyDescent="0.3">
      <c r="A22" s="4" t="s">
        <v>88</v>
      </c>
      <c r="B22" s="12">
        <f>B20-B13</f>
        <v>-674892.46876831783</v>
      </c>
      <c r="C22" s="12">
        <f t="shared" ref="C22:P22" si="7">C20-C13</f>
        <v>-748273.12876831787</v>
      </c>
      <c r="D22" s="12">
        <f t="shared" si="7"/>
        <v>-821653.7887683179</v>
      </c>
      <c r="E22" s="12">
        <f t="shared" si="7"/>
        <v>-899020.44876831793</v>
      </c>
      <c r="F22" s="12">
        <f t="shared" si="7"/>
        <v>-980720.10876831796</v>
      </c>
      <c r="G22" s="12">
        <f t="shared" si="7"/>
        <v>-1041919.768768318</v>
      </c>
      <c r="H22" s="12">
        <f t="shared" si="7"/>
        <v>-1080785.4287683179</v>
      </c>
      <c r="I22" s="12">
        <f t="shared" si="7"/>
        <v>-1093151.0887683178</v>
      </c>
      <c r="J22" s="12">
        <f t="shared" si="7"/>
        <v>-1070516.7487683177</v>
      </c>
      <c r="K22" s="12">
        <f t="shared" si="7"/>
        <v>-977882.40876831766</v>
      </c>
      <c r="L22" s="12">
        <f t="shared" si="7"/>
        <v>-828582.06876831758</v>
      </c>
      <c r="M22" s="12">
        <f t="shared" si="7"/>
        <v>-611781.72876831749</v>
      </c>
      <c r="N22" s="12">
        <f t="shared" si="7"/>
        <v>-324981.38876831741</v>
      </c>
      <c r="O22" s="11">
        <f t="shared" si="7"/>
        <v>31818.951231682673</v>
      </c>
      <c r="P22" s="11">
        <f t="shared" si="7"/>
        <v>458619.29123168252</v>
      </c>
      <c r="Q22" s="11"/>
    </row>
    <row r="30" spans="1:17" x14ac:dyDescent="0.3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7" x14ac:dyDescent="0.3"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7" x14ac:dyDescent="0.3">
      <c r="B32" s="7"/>
      <c r="C32" s="7"/>
      <c r="D32" s="7"/>
      <c r="E32" s="7"/>
      <c r="F32" s="7"/>
      <c r="G32" s="7"/>
      <c r="H32" s="7"/>
      <c r="I32" s="7"/>
      <c r="J32" s="7"/>
      <c r="K32" s="7"/>
    </row>
  </sheetData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Salary Expenses</vt:lpstr>
      <vt:lpstr>Office Space Facilities</vt:lpstr>
      <vt:lpstr>Tech and Non-Tech Infra</vt:lpstr>
      <vt:lpstr>Employee Training</vt:lpstr>
      <vt:lpstr>Growth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Kumar</dc:creator>
  <cp:lastModifiedBy>Akshay Kumar</cp:lastModifiedBy>
  <dcterms:created xsi:type="dcterms:W3CDTF">2023-02-11T10:02:54Z</dcterms:created>
  <dcterms:modified xsi:type="dcterms:W3CDTF">2023-02-19T18:15:37Z</dcterms:modified>
</cp:coreProperties>
</file>